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4622AC75-9D88-4D87-A2A2-22D583B67251}" xr6:coauthVersionLast="47" xr6:coauthVersionMax="47" xr10:uidLastSave="{00000000-0000-0000-0000-000000000000}"/>
  <bookViews>
    <workbookView xWindow="-120" yWindow="-120" windowWidth="24240" windowHeight="13020" xr2:uid="{3E1BB30D-3A9D-45B8-ADDD-2B0A50FF0345}"/>
  </bookViews>
  <sheets>
    <sheet name="Sheet1 " sheetId="1" r:id="rId1"/>
  </sheets>
  <definedNames>
    <definedName name="_xlnm.Print_Area" localSheetId="0">'Sheet1 '!$A$2:$G$74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1" l="1"/>
  <c r="G69" i="1"/>
  <c r="G68" i="1"/>
  <c r="G67" i="1"/>
  <c r="G66" i="1"/>
  <c r="G63" i="1"/>
  <c r="C63" i="1"/>
  <c r="G62" i="1"/>
  <c r="C62" i="1"/>
  <c r="G61" i="1"/>
  <c r="C61" i="1"/>
  <c r="G60" i="1"/>
  <c r="C60" i="1"/>
  <c r="G59" i="1"/>
  <c r="C59" i="1"/>
  <c r="G58" i="1"/>
  <c r="C58" i="1"/>
  <c r="G56" i="1"/>
  <c r="C56" i="1"/>
  <c r="G55" i="1"/>
  <c r="C55" i="1"/>
  <c r="G54" i="1"/>
  <c r="C54" i="1"/>
  <c r="G53" i="1"/>
  <c r="C53" i="1"/>
  <c r="G52" i="1"/>
  <c r="C52" i="1"/>
  <c r="G51" i="1"/>
  <c r="C51" i="1"/>
  <c r="G48" i="1"/>
  <c r="C48" i="1"/>
  <c r="G47" i="1"/>
  <c r="C47" i="1"/>
  <c r="G46" i="1"/>
  <c r="C46" i="1"/>
  <c r="G44" i="1"/>
  <c r="C44" i="1"/>
  <c r="G43" i="1"/>
  <c r="F43" i="1"/>
  <c r="E43" i="1"/>
  <c r="C43" i="1"/>
  <c r="A43" i="1"/>
  <c r="G42" i="1"/>
  <c r="C42" i="1"/>
  <c r="G40" i="1"/>
  <c r="C40" i="1"/>
  <c r="G39" i="1"/>
  <c r="C39" i="1"/>
  <c r="G38" i="1"/>
  <c r="C38" i="1"/>
  <c r="G36" i="1"/>
  <c r="C36" i="1"/>
  <c r="G35" i="1"/>
  <c r="C35" i="1"/>
  <c r="G34" i="1"/>
  <c r="C34" i="1"/>
  <c r="G32" i="1"/>
  <c r="C32" i="1"/>
  <c r="G31" i="1"/>
  <c r="C31" i="1"/>
  <c r="G30" i="1"/>
  <c r="C30" i="1"/>
  <c r="G29" i="1"/>
  <c r="C29" i="1"/>
  <c r="G27" i="1"/>
  <c r="F27" i="1"/>
  <c r="E27" i="1"/>
  <c r="C27" i="1"/>
  <c r="B27" i="1"/>
  <c r="A27" i="1"/>
  <c r="G26" i="1"/>
  <c r="C26" i="1"/>
  <c r="G25" i="1"/>
  <c r="C25" i="1"/>
  <c r="G22" i="1"/>
  <c r="C22" i="1"/>
  <c r="G21" i="1"/>
  <c r="C21" i="1"/>
  <c r="G20" i="1"/>
  <c r="C20" i="1"/>
  <c r="G17" i="1"/>
  <c r="C17" i="1"/>
  <c r="G16" i="1"/>
  <c r="C16" i="1"/>
  <c r="G15" i="1"/>
  <c r="C15" i="1"/>
  <c r="G14" i="1"/>
  <c r="C14" i="1"/>
  <c r="G12" i="1"/>
  <c r="B12" i="1"/>
  <c r="G11" i="1"/>
  <c r="E11" i="1"/>
  <c r="C11" i="1"/>
  <c r="G10" i="1"/>
  <c r="E10" i="1"/>
  <c r="C10" i="1"/>
  <c r="G8" i="1"/>
  <c r="E8" i="1"/>
  <c r="C8" i="1"/>
  <c r="G7" i="1"/>
  <c r="E7" i="1"/>
  <c r="C7" i="1"/>
  <c r="G6" i="1"/>
  <c r="E6" i="1"/>
  <c r="C6" i="1"/>
  <c r="E5" i="1"/>
  <c r="C5" i="1"/>
  <c r="B5" i="1"/>
  <c r="G5" i="1" l="1"/>
</calcChain>
</file>

<file path=xl/sharedStrings.xml><?xml version="1.0" encoding="utf-8"?>
<sst xmlns="http://schemas.openxmlformats.org/spreadsheetml/2006/main" count="94" uniqueCount="76">
  <si>
    <t>A Comparative analysis of the growth of Animal Husbandry &amp; Dairying sector</t>
  </si>
  <si>
    <t>2009-10</t>
  </si>
  <si>
    <t>2014-15</t>
  </si>
  <si>
    <t>CAGR(%)</t>
  </si>
  <si>
    <t>Production Estimates of  Major Livestock Products (MLP)</t>
  </si>
  <si>
    <t>2022-23</t>
  </si>
  <si>
    <t>Annual Production of MLP Milk (‘000 Tonnes)</t>
  </si>
  <si>
    <t>Annual Production of MLP Egg (Lakh Nos.)</t>
  </si>
  <si>
    <t>Annual Production of MLP Meat (‘000 Tonnes)</t>
  </si>
  <si>
    <t>Annual Production of MLP Wool  (‘000 Kgs)</t>
  </si>
  <si>
    <t>Per Capita Availability of Milk (In Grams/Day)</t>
  </si>
  <si>
    <t>Per Capita Availability of EGG (In Numbers /Annum)</t>
  </si>
  <si>
    <t>2020-21</t>
  </si>
  <si>
    <t>-</t>
  </si>
  <si>
    <t>Per Capita Availability of Meat (In Grams /Annum)</t>
  </si>
  <si>
    <r>
      <t xml:space="preserve">Average Yield per In-Milk Animal of </t>
    </r>
    <r>
      <rPr>
        <b/>
        <i/>
        <sz val="12"/>
        <color theme="1"/>
        <rFont val="Arial"/>
        <family val="2"/>
      </rPr>
      <t>Exotic/Crossbred Cows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(In Kg/day)</t>
    </r>
  </si>
  <si>
    <r>
      <t xml:space="preserve">Average Yield per In-Milk Animal of </t>
    </r>
    <r>
      <rPr>
        <b/>
        <i/>
        <sz val="12"/>
        <color theme="1"/>
        <rFont val="Arial"/>
        <family val="2"/>
      </rPr>
      <t>Non-Descript/Indigenous Cows</t>
    </r>
    <r>
      <rPr>
        <sz val="12"/>
        <color theme="1"/>
        <rFont val="Arial"/>
        <family val="2"/>
      </rPr>
      <t xml:space="preserve"> (In Kg/day)</t>
    </r>
  </si>
  <si>
    <r>
      <t xml:space="preserve">Average Yield per In-Milk Animal of </t>
    </r>
    <r>
      <rPr>
        <b/>
        <i/>
        <sz val="12"/>
        <color theme="1"/>
        <rFont val="Arial"/>
        <family val="2"/>
      </rPr>
      <t>Baffaloes</t>
    </r>
    <r>
      <rPr>
        <sz val="12"/>
        <color theme="1"/>
        <rFont val="Arial"/>
        <family val="2"/>
      </rPr>
      <t xml:space="preserve"> (In Kg/day)</t>
    </r>
  </si>
  <si>
    <r>
      <t>Average Yield per In-Milk Animal of</t>
    </r>
    <r>
      <rPr>
        <b/>
        <i/>
        <sz val="12"/>
        <color theme="1"/>
        <rFont val="Arial"/>
        <family val="2"/>
      </rPr>
      <t xml:space="preserve"> Goats </t>
    </r>
    <r>
      <rPr>
        <sz val="12"/>
        <color theme="1"/>
        <rFont val="Arial"/>
        <family val="2"/>
      </rPr>
      <t>(In Kg/day)</t>
    </r>
  </si>
  <si>
    <t>Gross Value Added (GVA)</t>
  </si>
  <si>
    <t>GVA of Livestock Sector(at Basic Price 2011-12)in Crore*</t>
  </si>
  <si>
    <t>Percentage contribution of Livestock in GVA of Agriculture &amp; Allied Sector (at Basic Price 2011-12)*</t>
  </si>
  <si>
    <t>Percentage contribution of Livestock in Total GVA(at Basic Price 2011-12)*</t>
  </si>
  <si>
    <t>Growth Rate of 2012 over 2007</t>
  </si>
  <si>
    <t>Livestock Census ( Figures in Thousands)</t>
  </si>
  <si>
    <t>Growth Rate of 2019 over 2012</t>
  </si>
  <si>
    <t>Total Livestock</t>
  </si>
  <si>
    <t>Total Bovine Population</t>
  </si>
  <si>
    <t>Milch Animal</t>
  </si>
  <si>
    <t xml:space="preserve">Total Cattle </t>
  </si>
  <si>
    <t>Milch Cattle of Exotic-Crossbred (in milk+Dry)</t>
  </si>
  <si>
    <t>Milch Cattle of Indigenous/Non-Descript (in milk+Dry)</t>
  </si>
  <si>
    <t>Population of Potentially Productive Female Cattle@</t>
  </si>
  <si>
    <t>Total Buffalo</t>
  </si>
  <si>
    <t>Milch Buffalo(in milk+Dry)</t>
  </si>
  <si>
    <t>Population of  Potentially Productive Female Buffalo@</t>
  </si>
  <si>
    <t>Total Sheep</t>
  </si>
  <si>
    <t>Exotic/Crossbred sheep</t>
  </si>
  <si>
    <t>Indigenous/Non-Descript sheep</t>
  </si>
  <si>
    <t>Total Goat</t>
  </si>
  <si>
    <t>Goat contribution in total livestock</t>
  </si>
  <si>
    <t>Milch Goats (in milk+Dry)</t>
  </si>
  <si>
    <t>Total Pig</t>
  </si>
  <si>
    <t>Exotic/Crossbred Pig</t>
  </si>
  <si>
    <t>Indigenous/Non-Descript Pig</t>
  </si>
  <si>
    <t xml:space="preserve">Total Mithun </t>
  </si>
  <si>
    <t xml:space="preserve">Total Yak </t>
  </si>
  <si>
    <t>Total Horses &amp; Ponies</t>
  </si>
  <si>
    <t>Total Mule</t>
  </si>
  <si>
    <t>Total Donkey</t>
  </si>
  <si>
    <t>Total Camel</t>
  </si>
  <si>
    <t>Total Poultry</t>
  </si>
  <si>
    <t>Backyard Poultry</t>
  </si>
  <si>
    <t>Commercial Poultry farm</t>
  </si>
  <si>
    <t>Fowls</t>
  </si>
  <si>
    <t>Ducks</t>
  </si>
  <si>
    <t>Turkey &amp; Others</t>
  </si>
  <si>
    <t>(Figures in absulute Numbers)</t>
  </si>
  <si>
    <t xml:space="preserve"> #</t>
  </si>
  <si>
    <t>No. of Households and Household Enterprises having Cattle</t>
  </si>
  <si>
    <t>#</t>
  </si>
  <si>
    <t>No. of Households and Household Enterprise having Buffalo</t>
  </si>
  <si>
    <t>No. of Households and Household Enterprise having Sheep</t>
  </si>
  <si>
    <t>No. of Households and Household Enterprise having Goat</t>
  </si>
  <si>
    <t>No. of Households and Household Enterprise having Poultry Farm &amp; Hatcheries</t>
  </si>
  <si>
    <t xml:space="preserve">Note: </t>
  </si>
  <si>
    <t>*For 2009-10 ,GVA figure of Livestock sector and Agriculture allied sector are  based on basic price of (2011-12) instead of 2004-05, so that it  comparable to year 2014-15 AND 2019-20.</t>
  </si>
  <si>
    <t xml:space="preserve"> @ Potentially Productive Female Cattle/ Buffalo show the no. of total female cattle who have potential to produce milk except the Other(barren) cattle/buffalo</t>
  </si>
  <si>
    <t>"#" not available during 2007 census</t>
  </si>
  <si>
    <t>Abbreviation</t>
  </si>
  <si>
    <t>GVA</t>
  </si>
  <si>
    <t>Gross Value Added</t>
  </si>
  <si>
    <t>MLP</t>
  </si>
  <si>
    <t>Major Livestock Product</t>
  </si>
  <si>
    <t xml:space="preserve">CAGR </t>
  </si>
  <si>
    <t>Compound annual growth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</si>
</sst>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i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2" fontId="4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right" vertical="center"/>
    </xf>
    <xf numFmtId="2" fontId="4" fillId="3" borderId="1" xfId="0" applyNumberFormat="1" applyFont="1" applyFill="1" applyBorder="1"/>
    <xf numFmtId="2" fontId="1" fillId="0" borderId="0" xfId="0" applyNumberFormat="1" applyFont="1"/>
    <xf numFmtId="0" fontId="5" fillId="3" borderId="1" xfId="0" applyFont="1" applyFill="1" applyBorder="1" applyAlignment="1">
      <alignment wrapText="1"/>
    </xf>
    <xf numFmtId="10" fontId="1" fillId="0" borderId="0" xfId="0" applyNumberFormat="1" applyFont="1"/>
    <xf numFmtId="1" fontId="4" fillId="3" borderId="1" xfId="0" applyNumberFormat="1" applyFont="1" applyFill="1" applyBorder="1" applyAlignment="1">
      <alignment horizontal="right" vertical="center"/>
    </xf>
    <xf numFmtId="1" fontId="5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/>
    <xf numFmtId="2" fontId="4" fillId="3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4" borderId="1" xfId="0" applyFont="1" applyFill="1" applyBorder="1"/>
    <xf numFmtId="1" fontId="4" fillId="4" borderId="1" xfId="0" applyNumberFormat="1" applyFont="1" applyFill="1" applyBorder="1"/>
    <xf numFmtId="2" fontId="4" fillId="4" borderId="1" xfId="0" applyNumberFormat="1" applyFont="1" applyFill="1" applyBorder="1"/>
    <xf numFmtId="0" fontId="7" fillId="4" borderId="1" xfId="0" applyFont="1" applyFill="1" applyBorder="1" applyAlignment="1">
      <alignment wrapText="1"/>
    </xf>
    <xf numFmtId="164" fontId="1" fillId="0" borderId="0" xfId="0" applyNumberFormat="1" applyFont="1"/>
    <xf numFmtId="0" fontId="5" fillId="4" borderId="1" xfId="0" applyFont="1" applyFill="1" applyBorder="1" applyAlignment="1">
      <alignment wrapText="1"/>
    </xf>
    <xf numFmtId="1" fontId="1" fillId="0" borderId="0" xfId="0" applyNumberFormat="1" applyFont="1"/>
    <xf numFmtId="0" fontId="4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165" fontId="4" fillId="4" borderId="1" xfId="0" applyNumberFormat="1" applyFont="1" applyFill="1" applyBorder="1"/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center"/>
    </xf>
    <xf numFmtId="0" fontId="7" fillId="5" borderId="1" xfId="0" applyFont="1" applyFill="1" applyBorder="1"/>
    <xf numFmtId="2" fontId="4" fillId="5" borderId="1" xfId="0" applyNumberFormat="1" applyFont="1" applyFill="1" applyBorder="1"/>
    <xf numFmtId="0" fontId="7" fillId="5" borderId="1" xfId="0" applyFont="1" applyFill="1" applyBorder="1" applyAlignment="1">
      <alignment horizontal="right" vertical="center" wrapText="1"/>
    </xf>
    <xf numFmtId="0" fontId="3" fillId="5" borderId="6" xfId="0" applyFont="1" applyFill="1" applyBorder="1" applyAlignment="1">
      <alignment horizontal="center"/>
    </xf>
    <xf numFmtId="0" fontId="4" fillId="5" borderId="6" xfId="0" applyFont="1" applyFill="1" applyBorder="1"/>
    <xf numFmtId="0" fontId="4" fillId="5" borderId="6" xfId="0" applyFont="1" applyFill="1" applyBorder="1" applyAlignment="1">
      <alignment horizontal="center"/>
    </xf>
    <xf numFmtId="0" fontId="7" fillId="5" borderId="6" xfId="0" applyFont="1" applyFill="1" applyBorder="1"/>
    <xf numFmtId="2" fontId="4" fillId="5" borderId="6" xfId="0" applyNumberFormat="1" applyFont="1" applyFill="1" applyBorder="1"/>
    <xf numFmtId="0" fontId="8" fillId="0" borderId="0" xfId="0" applyFont="1" applyAlignment="1">
      <alignment horizontal="right" vertical="center"/>
    </xf>
    <xf numFmtId="0" fontId="9" fillId="0" borderId="0" xfId="0" applyFont="1"/>
    <xf numFmtId="0" fontId="4" fillId="0" borderId="0" xfId="0" applyFont="1"/>
    <xf numFmtId="0" fontId="10" fillId="0" borderId="0" xfId="0" applyFont="1"/>
    <xf numFmtId="0" fontId="8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FAD7E-04E1-4EED-B3B4-986D18344426}">
  <dimension ref="A2:J80"/>
  <sheetViews>
    <sheetView tabSelected="1" view="pageBreakPreview" zoomScale="80" zoomScaleNormal="80" zoomScaleSheetLayoutView="80" workbookViewId="0">
      <selection activeCell="L15" sqref="L15"/>
    </sheetView>
  </sheetViews>
  <sheetFormatPr defaultColWidth="9.140625" defaultRowHeight="15.75" x14ac:dyDescent="0.25"/>
  <cols>
    <col min="1" max="2" width="14.5703125" style="1" customWidth="1"/>
    <col min="3" max="3" width="17.140625" style="1" customWidth="1"/>
    <col min="4" max="4" width="94.85546875" style="1" customWidth="1"/>
    <col min="5" max="5" width="14.5703125" style="1" customWidth="1"/>
    <col min="6" max="6" width="16.42578125" style="1" customWidth="1"/>
    <col min="7" max="7" width="16.85546875" style="1" customWidth="1"/>
    <col min="8" max="8" width="17.28515625" style="1" customWidth="1"/>
    <col min="9" max="9" width="9.140625" style="1"/>
    <col min="10" max="10" width="10.28515625" style="1" bestFit="1" customWidth="1"/>
    <col min="11" max="16384" width="9.140625" style="1"/>
  </cols>
  <sheetData>
    <row r="2" spans="1:10" ht="18.75" x14ac:dyDescent="0.3">
      <c r="C2" s="2" t="s">
        <v>0</v>
      </c>
    </row>
    <row r="3" spans="1:10" s="5" customFormat="1" ht="39.950000000000003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2</v>
      </c>
      <c r="F3" s="4" t="s">
        <v>5</v>
      </c>
      <c r="G3" s="3" t="s">
        <v>3</v>
      </c>
    </row>
    <row r="4" spans="1:10" x14ac:dyDescent="0.25">
      <c r="A4" s="6"/>
      <c r="B4" s="6"/>
      <c r="C4" s="6"/>
      <c r="D4" s="7"/>
      <c r="E4" s="6"/>
      <c r="F4" s="8"/>
      <c r="G4" s="9"/>
      <c r="H4" s="10"/>
    </row>
    <row r="5" spans="1:10" x14ac:dyDescent="0.25">
      <c r="A5" s="6">
        <v>116425.3</v>
      </c>
      <c r="B5" s="6">
        <f>146313.52</f>
        <v>146313.51999999999</v>
      </c>
      <c r="C5" s="6">
        <f t="shared" ref="C5:C10" si="0">((B5/A5)^(1/5)-1)*100</f>
        <v>4.6760723252864622</v>
      </c>
      <c r="D5" s="11" t="s">
        <v>6</v>
      </c>
      <c r="E5" s="6">
        <f t="shared" ref="E5:E11" si="1">B5</f>
        <v>146313.51999999999</v>
      </c>
      <c r="F5" s="6">
        <v>230577.03</v>
      </c>
      <c r="G5" s="9">
        <f>((F5/E5)^(1/8)-1)*100</f>
        <v>5.8501426833947656</v>
      </c>
      <c r="H5" s="10"/>
      <c r="J5" s="12"/>
    </row>
    <row r="6" spans="1:10" x14ac:dyDescent="0.25">
      <c r="A6" s="6">
        <v>602670.37</v>
      </c>
      <c r="B6" s="6">
        <v>784838.67</v>
      </c>
      <c r="C6" s="6">
        <f t="shared" si="0"/>
        <v>5.4241506013288365</v>
      </c>
      <c r="D6" s="11" t="s">
        <v>7</v>
      </c>
      <c r="E6" s="6">
        <f t="shared" si="1"/>
        <v>784838.67</v>
      </c>
      <c r="F6" s="6">
        <v>1383762.78</v>
      </c>
      <c r="G6" s="9">
        <f t="shared" ref="G6:G17" si="2">((F6/E6)^(1/8)-1)*100</f>
        <v>7.3458245999166172</v>
      </c>
      <c r="H6" s="10"/>
      <c r="J6" s="12"/>
    </row>
    <row r="7" spans="1:10" x14ac:dyDescent="0.25">
      <c r="A7" s="6">
        <v>4565.57</v>
      </c>
      <c r="B7" s="6">
        <v>6691.08</v>
      </c>
      <c r="C7" s="6">
        <f t="shared" si="0"/>
        <v>7.9444314756039081</v>
      </c>
      <c r="D7" s="11" t="s">
        <v>8</v>
      </c>
      <c r="E7" s="6">
        <f t="shared" si="1"/>
        <v>6691.08</v>
      </c>
      <c r="F7" s="6">
        <v>9768.64</v>
      </c>
      <c r="G7" s="9">
        <f t="shared" si="2"/>
        <v>4.8436749541205026</v>
      </c>
      <c r="H7" s="10"/>
      <c r="J7" s="12"/>
    </row>
    <row r="8" spans="1:10" x14ac:dyDescent="0.25">
      <c r="A8" s="6">
        <v>43123.5</v>
      </c>
      <c r="B8" s="6">
        <v>48139.88</v>
      </c>
      <c r="C8" s="6">
        <f t="shared" si="0"/>
        <v>2.2252544622890946</v>
      </c>
      <c r="D8" s="11" t="s">
        <v>9</v>
      </c>
      <c r="E8" s="6">
        <f t="shared" si="1"/>
        <v>48139.88</v>
      </c>
      <c r="F8" s="6">
        <v>33614.480000000003</v>
      </c>
      <c r="G8" s="9">
        <f t="shared" si="2"/>
        <v>-4.390141765378397</v>
      </c>
      <c r="H8" s="10"/>
      <c r="J8" s="12"/>
    </row>
    <row r="9" spans="1:10" x14ac:dyDescent="0.25">
      <c r="A9" s="6"/>
      <c r="B9" s="6"/>
      <c r="C9" s="6"/>
      <c r="D9" s="11"/>
      <c r="E9" s="6"/>
      <c r="F9" s="6"/>
      <c r="G9" s="9"/>
      <c r="H9" s="10"/>
      <c r="J9" s="12"/>
    </row>
    <row r="10" spans="1:10" x14ac:dyDescent="0.25">
      <c r="A10" s="8">
        <v>273</v>
      </c>
      <c r="B10" s="13">
        <v>319</v>
      </c>
      <c r="C10" s="6">
        <f t="shared" si="0"/>
        <v>3.1633905633340564</v>
      </c>
      <c r="D10" s="7" t="s">
        <v>10</v>
      </c>
      <c r="E10" s="13">
        <f t="shared" si="1"/>
        <v>319</v>
      </c>
      <c r="F10" s="14">
        <v>459</v>
      </c>
      <c r="G10" s="9">
        <f t="shared" si="2"/>
        <v>4.6532573348481376</v>
      </c>
      <c r="H10" s="10"/>
      <c r="J10" s="12"/>
    </row>
    <row r="11" spans="1:10" x14ac:dyDescent="0.25">
      <c r="A11" s="8">
        <v>51</v>
      </c>
      <c r="B11" s="13">
        <v>62</v>
      </c>
      <c r="C11" s="6">
        <f>((B11/A11)^(1/5)-1)*100</f>
        <v>3.9834691942561395</v>
      </c>
      <c r="D11" s="7" t="s">
        <v>11</v>
      </c>
      <c r="E11" s="13">
        <f t="shared" si="1"/>
        <v>62</v>
      </c>
      <c r="F11" s="13">
        <v>101</v>
      </c>
      <c r="G11" s="9">
        <f t="shared" si="2"/>
        <v>6.289707162644298</v>
      </c>
      <c r="H11" s="10"/>
      <c r="J11" s="12"/>
    </row>
    <row r="12" spans="1:10" x14ac:dyDescent="0.25">
      <c r="A12" s="8" t="s">
        <v>13</v>
      </c>
      <c r="B12" s="6">
        <f>E12</f>
        <v>5.32</v>
      </c>
      <c r="C12" s="6"/>
      <c r="D12" s="7" t="s">
        <v>14</v>
      </c>
      <c r="E12" s="6">
        <v>5.32</v>
      </c>
      <c r="F12" s="6">
        <v>7.1</v>
      </c>
      <c r="G12" s="9">
        <f t="shared" si="2"/>
        <v>3.6736382318427463</v>
      </c>
      <c r="H12" s="10"/>
      <c r="J12" s="12"/>
    </row>
    <row r="13" spans="1:10" x14ac:dyDescent="0.25">
      <c r="A13" s="8"/>
      <c r="B13" s="13"/>
      <c r="C13" s="6"/>
      <c r="D13" s="7"/>
      <c r="E13" s="13"/>
      <c r="F13" s="6"/>
      <c r="G13" s="9"/>
      <c r="H13" s="10"/>
      <c r="J13" s="12"/>
    </row>
    <row r="14" spans="1:10" x14ac:dyDescent="0.25">
      <c r="A14" s="6">
        <v>6.8</v>
      </c>
      <c r="B14" s="6">
        <v>7.15</v>
      </c>
      <c r="C14" s="6">
        <f>((B14/A14)^(1/5)-1)*100</f>
        <v>1.0088498109078303</v>
      </c>
      <c r="D14" s="15" t="s">
        <v>15</v>
      </c>
      <c r="E14" s="6">
        <v>7.15</v>
      </c>
      <c r="F14" s="6">
        <v>8.5500000000000007</v>
      </c>
      <c r="G14" s="9">
        <f t="shared" si="2"/>
        <v>2.2604051668443592</v>
      </c>
      <c r="H14" s="10"/>
      <c r="J14" s="12"/>
    </row>
    <row r="15" spans="1:10" x14ac:dyDescent="0.25">
      <c r="A15" s="6">
        <v>2.2000000000000002</v>
      </c>
      <c r="B15" s="6">
        <v>2.54</v>
      </c>
      <c r="C15" s="6">
        <f>((B15/A15)^(1/5)-1)*100</f>
        <v>2.9158362197132304</v>
      </c>
      <c r="D15" s="15" t="s">
        <v>16</v>
      </c>
      <c r="E15" s="6">
        <v>2.54</v>
      </c>
      <c r="F15" s="6">
        <v>3.44</v>
      </c>
      <c r="G15" s="9">
        <f t="shared" si="2"/>
        <v>3.8641307362434096</v>
      </c>
      <c r="H15" s="10"/>
      <c r="J15" s="12"/>
    </row>
    <row r="16" spans="1:10" x14ac:dyDescent="0.25">
      <c r="A16" s="6">
        <v>4.53</v>
      </c>
      <c r="B16" s="6">
        <v>5.15</v>
      </c>
      <c r="C16" s="6">
        <f>((B16/A16)^(1/5)-1)*100</f>
        <v>2.5986875786980113</v>
      </c>
      <c r="D16" s="15" t="s">
        <v>17</v>
      </c>
      <c r="E16" s="6">
        <v>5.15</v>
      </c>
      <c r="F16" s="6">
        <v>6.06</v>
      </c>
      <c r="G16" s="9">
        <f t="shared" si="2"/>
        <v>2.054738537239742</v>
      </c>
      <c r="H16" s="10"/>
      <c r="J16" s="12"/>
    </row>
    <row r="17" spans="1:10" x14ac:dyDescent="0.25">
      <c r="A17" s="6">
        <v>0.39</v>
      </c>
      <c r="B17" s="6">
        <v>0.46</v>
      </c>
      <c r="C17" s="6">
        <f>((B17/A17)^(1/5)-1)*100</f>
        <v>3.356702457817895</v>
      </c>
      <c r="D17" s="15" t="s">
        <v>18</v>
      </c>
      <c r="E17" s="6">
        <v>0.46</v>
      </c>
      <c r="F17" s="6">
        <v>0.5</v>
      </c>
      <c r="G17" s="9">
        <f t="shared" si="2"/>
        <v>1.0477206667101724</v>
      </c>
      <c r="H17" s="10"/>
      <c r="J17" s="12"/>
    </row>
    <row r="18" spans="1:10" x14ac:dyDescent="0.25">
      <c r="A18" s="6"/>
      <c r="B18" s="6"/>
      <c r="C18" s="6"/>
      <c r="D18" s="15"/>
      <c r="E18" s="6"/>
      <c r="F18" s="6"/>
      <c r="G18" s="9"/>
      <c r="H18" s="10"/>
    </row>
    <row r="19" spans="1:10" x14ac:dyDescent="0.25">
      <c r="A19" s="3" t="s">
        <v>1</v>
      </c>
      <c r="B19" s="3" t="s">
        <v>2</v>
      </c>
      <c r="C19" s="3" t="s">
        <v>3</v>
      </c>
      <c r="D19" s="3" t="s">
        <v>19</v>
      </c>
      <c r="E19" s="3" t="s">
        <v>2</v>
      </c>
      <c r="F19" s="3" t="s">
        <v>12</v>
      </c>
      <c r="G19" s="3" t="s">
        <v>3</v>
      </c>
    </row>
    <row r="20" spans="1:10" x14ac:dyDescent="0.25">
      <c r="A20" s="6">
        <v>283776.61569988797</v>
      </c>
      <c r="B20" s="6">
        <v>390449</v>
      </c>
      <c r="C20" s="6">
        <f t="shared" ref="C20:C22" si="3">((B20/A20)^(1/5)-1)*100</f>
        <v>6.5902650080789105</v>
      </c>
      <c r="D20" s="16" t="s">
        <v>20</v>
      </c>
      <c r="E20" s="6">
        <v>390449</v>
      </c>
      <c r="F20" s="6">
        <v>617117</v>
      </c>
      <c r="G20" s="6">
        <f>((F20/E20)^(1/6)-1)*100</f>
        <v>7.9279345472350604</v>
      </c>
    </row>
    <row r="21" spans="1:10" x14ac:dyDescent="0.25">
      <c r="A21" s="6">
        <v>21.87</v>
      </c>
      <c r="B21" s="6">
        <v>24.32</v>
      </c>
      <c r="C21" s="6">
        <f t="shared" si="3"/>
        <v>2.1463746797585337</v>
      </c>
      <c r="D21" s="16" t="s">
        <v>21</v>
      </c>
      <c r="E21" s="6">
        <v>24.32</v>
      </c>
      <c r="F21" s="6">
        <v>30.13</v>
      </c>
      <c r="G21" s="6">
        <f>((F21/E21)^(1/6)-1)*100</f>
        <v>3.6348747454257202</v>
      </c>
    </row>
    <row r="22" spans="1:10" x14ac:dyDescent="0.25">
      <c r="A22" s="6">
        <v>3.98</v>
      </c>
      <c r="B22" s="6">
        <v>4.0199999999999996</v>
      </c>
      <c r="C22" s="6">
        <f t="shared" si="3"/>
        <v>0.20020180342841254</v>
      </c>
      <c r="D22" s="16" t="s">
        <v>22</v>
      </c>
      <c r="E22" s="6">
        <v>4.0199999999999996</v>
      </c>
      <c r="F22" s="6">
        <v>4.9000000000000004</v>
      </c>
      <c r="G22" s="6">
        <f>((F22/E22)^(1/6)-1)*100</f>
        <v>3.3542495232419034</v>
      </c>
    </row>
    <row r="23" spans="1:10" x14ac:dyDescent="0.25">
      <c r="A23" s="6"/>
      <c r="B23" s="6"/>
      <c r="C23" s="6"/>
      <c r="D23" s="15"/>
      <c r="E23" s="6"/>
      <c r="F23" s="6"/>
      <c r="G23" s="9"/>
    </row>
    <row r="24" spans="1:10" s="18" customFormat="1" ht="45.75" customHeight="1" x14ac:dyDescent="0.25">
      <c r="A24" s="3">
        <v>2007</v>
      </c>
      <c r="B24" s="3">
        <v>2012</v>
      </c>
      <c r="C24" s="4" t="s">
        <v>23</v>
      </c>
      <c r="D24" s="17" t="s">
        <v>24</v>
      </c>
      <c r="E24" s="3">
        <v>2012</v>
      </c>
      <c r="F24" s="3">
        <v>2019</v>
      </c>
      <c r="G24" s="4" t="s">
        <v>25</v>
      </c>
    </row>
    <row r="25" spans="1:10" x14ac:dyDescent="0.25">
      <c r="A25" s="19">
        <v>529696</v>
      </c>
      <c r="B25" s="20">
        <v>512057</v>
      </c>
      <c r="C25" s="21">
        <f>(B25-A25)/A25*100</f>
        <v>-3.3300232586238145</v>
      </c>
      <c r="D25" s="22" t="s">
        <v>26</v>
      </c>
      <c r="E25" s="19">
        <v>512057</v>
      </c>
      <c r="F25" s="20">
        <v>536761.34299999999</v>
      </c>
      <c r="G25" s="21">
        <f>(F25-E25)/E25*100</f>
        <v>4.8245298863212476</v>
      </c>
      <c r="H25" s="23"/>
    </row>
    <row r="26" spans="1:10" x14ac:dyDescent="0.25">
      <c r="A26" s="19">
        <v>304764</v>
      </c>
      <c r="B26" s="20">
        <v>299981</v>
      </c>
      <c r="C26" s="21">
        <f t="shared" ref="C26:C48" si="4">(B26-A26)/A26*100</f>
        <v>-1.5694110852987886</v>
      </c>
      <c r="D26" s="24" t="s">
        <v>27</v>
      </c>
      <c r="E26" s="19">
        <v>299981</v>
      </c>
      <c r="F26" s="20">
        <v>303759</v>
      </c>
      <c r="G26" s="21">
        <f>(F26-E26)/E26*100</f>
        <v>1.259413096162757</v>
      </c>
      <c r="H26" s="23"/>
    </row>
    <row r="27" spans="1:10" x14ac:dyDescent="0.25">
      <c r="A27" s="19">
        <f>A30+A31+A35+A44</f>
        <v>173580</v>
      </c>
      <c r="B27" s="20">
        <f>B30+B31+B35+B44</f>
        <v>180154.99600000001</v>
      </c>
      <c r="C27" s="21">
        <f t="shared" si="4"/>
        <v>3.7878764834658449</v>
      </c>
      <c r="D27" s="24" t="s">
        <v>28</v>
      </c>
      <c r="E27" s="20">
        <f>E30+E31+E35+E44</f>
        <v>180154.99600000001</v>
      </c>
      <c r="F27" s="20">
        <f>F30+F31+F35+F44</f>
        <v>195405.61900000001</v>
      </c>
      <c r="G27" s="21">
        <f>(F27-E27)/E27*100</f>
        <v>8.4652789756660383</v>
      </c>
      <c r="H27" s="23"/>
    </row>
    <row r="28" spans="1:10" x14ac:dyDescent="0.25">
      <c r="A28" s="19"/>
      <c r="B28" s="20"/>
      <c r="C28" s="21"/>
      <c r="D28" s="24"/>
      <c r="E28" s="20"/>
      <c r="F28" s="20"/>
      <c r="G28" s="21"/>
      <c r="H28" s="25"/>
    </row>
    <row r="29" spans="1:10" x14ac:dyDescent="0.25">
      <c r="A29" s="19">
        <v>199075</v>
      </c>
      <c r="B29" s="20">
        <v>190904</v>
      </c>
      <c r="C29" s="21">
        <f t="shared" si="4"/>
        <v>-4.1044832349616982</v>
      </c>
      <c r="D29" s="22" t="s">
        <v>29</v>
      </c>
      <c r="E29" s="19">
        <v>190904</v>
      </c>
      <c r="F29" s="20">
        <v>193462.87100000001</v>
      </c>
      <c r="G29" s="21">
        <f>(F29-E29)/E29*100</f>
        <v>1.3403967439131783</v>
      </c>
      <c r="H29" s="25"/>
    </row>
    <row r="30" spans="1:10" x14ac:dyDescent="0.25">
      <c r="A30" s="19">
        <v>14408</v>
      </c>
      <c r="B30" s="20">
        <v>19419.552</v>
      </c>
      <c r="C30" s="21">
        <f t="shared" si="4"/>
        <v>34.783120488617428</v>
      </c>
      <c r="D30" s="24" t="s">
        <v>30</v>
      </c>
      <c r="E30" s="20">
        <v>19419.552</v>
      </c>
      <c r="F30" s="20">
        <v>26077</v>
      </c>
      <c r="G30" s="21">
        <f>(F30-E30)/E30*100</f>
        <v>34.282191473830089</v>
      </c>
      <c r="H30" s="25"/>
    </row>
    <row r="31" spans="1:10" x14ac:dyDescent="0.25">
      <c r="A31" s="19">
        <v>48042</v>
      </c>
      <c r="B31" s="20">
        <v>48124.277000000002</v>
      </c>
      <c r="C31" s="21">
        <f t="shared" si="4"/>
        <v>0.17126056367345627</v>
      </c>
      <c r="D31" s="26" t="s">
        <v>31</v>
      </c>
      <c r="E31" s="20">
        <v>48124.277000000002</v>
      </c>
      <c r="F31" s="20">
        <v>48511</v>
      </c>
      <c r="G31" s="21">
        <f>(F31-E31)/E31*100</f>
        <v>0.80359233241051742</v>
      </c>
      <c r="H31" s="25"/>
    </row>
    <row r="32" spans="1:10" x14ac:dyDescent="0.25">
      <c r="A32" s="19">
        <v>112289</v>
      </c>
      <c r="B32" s="20">
        <v>121439.469</v>
      </c>
      <c r="C32" s="21">
        <f t="shared" si="4"/>
        <v>8.1490341885669988</v>
      </c>
      <c r="D32" s="24" t="s">
        <v>32</v>
      </c>
      <c r="E32" s="20">
        <v>121439.469</v>
      </c>
      <c r="F32" s="20">
        <v>143907</v>
      </c>
      <c r="G32" s="21">
        <f>(F32-E32)/E32*100</f>
        <v>18.501012220335056</v>
      </c>
      <c r="H32" s="25"/>
    </row>
    <row r="33" spans="1:8" x14ac:dyDescent="0.25">
      <c r="A33" s="19"/>
      <c r="B33" s="20"/>
      <c r="C33" s="21"/>
      <c r="D33" s="24"/>
      <c r="E33" s="20"/>
      <c r="F33" s="20"/>
      <c r="G33" s="21"/>
      <c r="H33" s="25"/>
    </row>
    <row r="34" spans="1:8" x14ac:dyDescent="0.25">
      <c r="A34" s="19">
        <v>105342</v>
      </c>
      <c r="B34" s="20">
        <v>108702</v>
      </c>
      <c r="C34" s="21">
        <f t="shared" si="4"/>
        <v>3.1896109813749502</v>
      </c>
      <c r="D34" s="27" t="s">
        <v>33</v>
      </c>
      <c r="E34" s="19">
        <v>108702</v>
      </c>
      <c r="F34" s="20">
        <v>109851.678</v>
      </c>
      <c r="G34" s="21">
        <f>(F34-E34)/E34*100</f>
        <v>1.0576419937075674</v>
      </c>
      <c r="H34" s="25"/>
    </row>
    <row r="35" spans="1:8" x14ac:dyDescent="0.25">
      <c r="A35" s="19">
        <v>48641</v>
      </c>
      <c r="B35" s="20">
        <v>51053.724999999999</v>
      </c>
      <c r="C35" s="21">
        <f t="shared" si="4"/>
        <v>4.9602701424723969</v>
      </c>
      <c r="D35" s="24" t="s">
        <v>34</v>
      </c>
      <c r="E35" s="20">
        <v>51053.724999999999</v>
      </c>
      <c r="F35" s="20">
        <v>51166.377999999997</v>
      </c>
      <c r="G35" s="21">
        <f>(F35-E35)/E35*100</f>
        <v>0.22065578956285448</v>
      </c>
      <c r="H35" s="25"/>
    </row>
    <row r="36" spans="1:8" x14ac:dyDescent="0.25">
      <c r="A36" s="19">
        <v>84091</v>
      </c>
      <c r="B36" s="20">
        <v>91604.900999999998</v>
      </c>
      <c r="C36" s="21">
        <f t="shared" si="4"/>
        <v>8.9354401779025086</v>
      </c>
      <c r="D36" s="26" t="s">
        <v>35</v>
      </c>
      <c r="E36" s="20">
        <v>91604.900999999998</v>
      </c>
      <c r="F36" s="20">
        <v>99485.501000000004</v>
      </c>
      <c r="G36" s="21">
        <f>(F36-E36)/E36*100</f>
        <v>8.6028148210105115</v>
      </c>
      <c r="H36" s="25"/>
    </row>
    <row r="37" spans="1:8" x14ac:dyDescent="0.25">
      <c r="A37" s="19"/>
      <c r="B37" s="20"/>
      <c r="C37" s="21"/>
      <c r="D37" s="26"/>
      <c r="E37" s="20"/>
      <c r="F37" s="20"/>
      <c r="G37" s="21"/>
      <c r="H37" s="25"/>
    </row>
    <row r="38" spans="1:8" x14ac:dyDescent="0.25">
      <c r="A38" s="19">
        <v>71558</v>
      </c>
      <c r="B38" s="20">
        <v>65069</v>
      </c>
      <c r="C38" s="21">
        <f t="shared" si="4"/>
        <v>-9.0681684787165651</v>
      </c>
      <c r="D38" s="27" t="s">
        <v>36</v>
      </c>
      <c r="E38" s="19">
        <v>65069</v>
      </c>
      <c r="F38" s="20">
        <v>74260.615000000005</v>
      </c>
      <c r="G38" s="21">
        <f>(F38-E38)/E38*100</f>
        <v>14.125950913645525</v>
      </c>
      <c r="H38" s="25"/>
    </row>
    <row r="39" spans="1:8" x14ac:dyDescent="0.25">
      <c r="A39" s="19">
        <v>3730</v>
      </c>
      <c r="B39" s="20">
        <v>3781</v>
      </c>
      <c r="C39" s="21">
        <f t="shared" si="4"/>
        <v>1.3672922252010724</v>
      </c>
      <c r="D39" s="26" t="s">
        <v>37</v>
      </c>
      <c r="E39" s="19">
        <v>3781</v>
      </c>
      <c r="F39" s="20">
        <v>4088.1329999999998</v>
      </c>
      <c r="G39" s="21">
        <f>(F39-E39)/E39*100</f>
        <v>8.1230626818301985</v>
      </c>
      <c r="H39" s="25"/>
    </row>
    <row r="40" spans="1:8" x14ac:dyDescent="0.25">
      <c r="A40" s="19">
        <v>67828</v>
      </c>
      <c r="B40" s="20">
        <v>61288</v>
      </c>
      <c r="C40" s="21">
        <f t="shared" si="4"/>
        <v>-9.6420357374535595</v>
      </c>
      <c r="D40" s="26" t="s">
        <v>38</v>
      </c>
      <c r="E40" s="19">
        <v>61288</v>
      </c>
      <c r="F40" s="20">
        <v>70172.482000000004</v>
      </c>
      <c r="G40" s="21">
        <f>(F40-E40)/E40*100</f>
        <v>14.496283122307799</v>
      </c>
      <c r="H40" s="25"/>
    </row>
    <row r="41" spans="1:8" x14ac:dyDescent="0.25">
      <c r="A41" s="19"/>
      <c r="B41" s="20"/>
      <c r="C41" s="21"/>
      <c r="D41" s="26"/>
      <c r="E41" s="19"/>
      <c r="F41" s="20"/>
      <c r="G41" s="21"/>
      <c r="H41" s="25"/>
    </row>
    <row r="42" spans="1:8" x14ac:dyDescent="0.25">
      <c r="A42" s="19">
        <v>140537</v>
      </c>
      <c r="B42" s="20">
        <v>135173</v>
      </c>
      <c r="C42" s="21">
        <f t="shared" si="4"/>
        <v>-3.8167884614016239</v>
      </c>
      <c r="D42" s="27" t="s">
        <v>39</v>
      </c>
      <c r="E42" s="19">
        <v>135173</v>
      </c>
      <c r="F42" s="20">
        <v>148884.78599999999</v>
      </c>
      <c r="G42" s="21">
        <f>(F42-E42)/E42*100</f>
        <v>10.143879325013126</v>
      </c>
      <c r="H42" s="25"/>
    </row>
    <row r="43" spans="1:8" x14ac:dyDescent="0.25">
      <c r="A43" s="28">
        <f>A42/A25*100</f>
        <v>26.531633238687853</v>
      </c>
      <c r="B43" s="28">
        <v>26.398037718457125</v>
      </c>
      <c r="C43" s="21">
        <f t="shared" si="4"/>
        <v>-0.50353296771765044</v>
      </c>
      <c r="D43" s="26" t="s">
        <v>40</v>
      </c>
      <c r="E43" s="28">
        <f>E42/E25*100</f>
        <v>26.398037718457125</v>
      </c>
      <c r="F43" s="28">
        <f>F42/F25*100</f>
        <v>27.737613362369128</v>
      </c>
      <c r="G43" s="21">
        <f>(F43-E43)/E43*100</f>
        <v>5.0745273500969006</v>
      </c>
      <c r="H43" s="25"/>
    </row>
    <row r="44" spans="1:8" x14ac:dyDescent="0.25">
      <c r="A44" s="19">
        <v>62489</v>
      </c>
      <c r="B44" s="20">
        <v>61557.442000000003</v>
      </c>
      <c r="C44" s="21">
        <f t="shared" si="4"/>
        <v>-1.4907551729104278</v>
      </c>
      <c r="D44" s="26" t="s">
        <v>41</v>
      </c>
      <c r="E44" s="20">
        <v>61557.442000000003</v>
      </c>
      <c r="F44" s="20">
        <v>69651.240999999995</v>
      </c>
      <c r="G44" s="21">
        <f>(F44-E44)/E44*100</f>
        <v>13.148367990989604</v>
      </c>
      <c r="H44" s="25"/>
    </row>
    <row r="45" spans="1:8" x14ac:dyDescent="0.25">
      <c r="A45" s="19"/>
      <c r="B45" s="20"/>
      <c r="C45" s="21"/>
      <c r="D45" s="26"/>
      <c r="E45" s="20"/>
      <c r="F45" s="20"/>
      <c r="G45" s="21"/>
      <c r="H45" s="25"/>
    </row>
    <row r="46" spans="1:8" x14ac:dyDescent="0.25">
      <c r="A46" s="19">
        <v>11133</v>
      </c>
      <c r="B46" s="20">
        <v>10294</v>
      </c>
      <c r="C46" s="21">
        <f t="shared" si="4"/>
        <v>-7.5361537770591926</v>
      </c>
      <c r="D46" s="27" t="s">
        <v>42</v>
      </c>
      <c r="E46" s="19">
        <v>10294</v>
      </c>
      <c r="F46" s="20">
        <v>9055.4879999999994</v>
      </c>
      <c r="G46" s="21">
        <f>(F46-E46)/E46*100</f>
        <v>-12.031396930250637</v>
      </c>
      <c r="H46" s="25"/>
    </row>
    <row r="47" spans="1:8" x14ac:dyDescent="0.25">
      <c r="A47" s="19">
        <v>2389</v>
      </c>
      <c r="B47" s="20">
        <v>2456</v>
      </c>
      <c r="C47" s="21">
        <f t="shared" si="4"/>
        <v>2.8045207199665132</v>
      </c>
      <c r="D47" s="26" t="s">
        <v>43</v>
      </c>
      <c r="E47" s="19">
        <v>2456</v>
      </c>
      <c r="F47" s="20">
        <v>1896.944</v>
      </c>
      <c r="G47" s="21">
        <f>(F47-E47)/E47*100</f>
        <v>-22.762866449511403</v>
      </c>
      <c r="H47" s="25"/>
    </row>
    <row r="48" spans="1:8" x14ac:dyDescent="0.25">
      <c r="A48" s="19">
        <v>8744</v>
      </c>
      <c r="B48" s="20">
        <v>7837</v>
      </c>
      <c r="C48" s="21">
        <f t="shared" si="4"/>
        <v>-10.372827081427264</v>
      </c>
      <c r="D48" s="26" t="s">
        <v>44</v>
      </c>
      <c r="E48" s="19">
        <v>7837</v>
      </c>
      <c r="F48" s="20">
        <v>7158.5439999999999</v>
      </c>
      <c r="G48" s="21">
        <f>(F48-E48)/E48*100</f>
        <v>-8.6570881714941947</v>
      </c>
      <c r="H48" s="25"/>
    </row>
    <row r="49" spans="1:8" s="18" customFormat="1" ht="42.75" customHeight="1" x14ac:dyDescent="0.25">
      <c r="A49" s="3">
        <v>2007</v>
      </c>
      <c r="B49" s="3">
        <v>2012</v>
      </c>
      <c r="C49" s="4" t="s">
        <v>23</v>
      </c>
      <c r="D49" s="17" t="s">
        <v>24</v>
      </c>
      <c r="E49" s="3">
        <v>2012</v>
      </c>
      <c r="F49" s="3">
        <v>2019</v>
      </c>
      <c r="G49" s="4" t="s">
        <v>25</v>
      </c>
    </row>
    <row r="50" spans="1:8" x14ac:dyDescent="0.25">
      <c r="A50" s="19"/>
      <c r="B50" s="20"/>
      <c r="C50" s="28"/>
      <c r="D50" s="26"/>
      <c r="E50" s="19"/>
      <c r="F50" s="20"/>
      <c r="G50" s="28"/>
      <c r="H50" s="25"/>
    </row>
    <row r="51" spans="1:8" x14ac:dyDescent="0.25">
      <c r="A51" s="19">
        <v>264</v>
      </c>
      <c r="B51" s="20">
        <v>298</v>
      </c>
      <c r="C51" s="21">
        <f>(B51-A51)/A51*100</f>
        <v>12.878787878787879</v>
      </c>
      <c r="D51" s="27" t="s">
        <v>45</v>
      </c>
      <c r="E51" s="19">
        <v>298</v>
      </c>
      <c r="F51" s="20">
        <v>386.30500000000001</v>
      </c>
      <c r="G51" s="21">
        <f>(F51-E51)/E51*100</f>
        <v>29.632550335570475</v>
      </c>
      <c r="H51" s="25"/>
    </row>
    <row r="52" spans="1:8" x14ac:dyDescent="0.25">
      <c r="A52" s="19">
        <v>83</v>
      </c>
      <c r="B52" s="20">
        <v>77</v>
      </c>
      <c r="C52" s="21">
        <f t="shared" ref="C52:C63" si="5">(B52-A52)/A52*100</f>
        <v>-7.2289156626506017</v>
      </c>
      <c r="D52" s="27" t="s">
        <v>46</v>
      </c>
      <c r="E52" s="19">
        <v>77</v>
      </c>
      <c r="F52" s="20">
        <v>57.57</v>
      </c>
      <c r="G52" s="21">
        <f t="shared" ref="G52:G63" si="6">(F52-E52)/E52*100</f>
        <v>-25.233766233766236</v>
      </c>
      <c r="H52" s="25"/>
    </row>
    <row r="53" spans="1:8" x14ac:dyDescent="0.25">
      <c r="A53" s="19">
        <v>612</v>
      </c>
      <c r="B53" s="20">
        <v>625</v>
      </c>
      <c r="C53" s="21">
        <f t="shared" si="5"/>
        <v>2.1241830065359477</v>
      </c>
      <c r="D53" s="27" t="s">
        <v>47</v>
      </c>
      <c r="E53" s="19">
        <v>625</v>
      </c>
      <c r="F53" s="20">
        <v>342.226</v>
      </c>
      <c r="G53" s="21">
        <f t="shared" si="6"/>
        <v>-45.243839999999999</v>
      </c>
      <c r="H53" s="25"/>
    </row>
    <row r="54" spans="1:8" x14ac:dyDescent="0.25">
      <c r="A54" s="19">
        <v>137</v>
      </c>
      <c r="B54" s="20">
        <v>196</v>
      </c>
      <c r="C54" s="21">
        <f t="shared" si="5"/>
        <v>43.065693430656928</v>
      </c>
      <c r="D54" s="27" t="s">
        <v>48</v>
      </c>
      <c r="E54" s="19">
        <v>196</v>
      </c>
      <c r="F54" s="20">
        <v>84.260999999999996</v>
      </c>
      <c r="G54" s="21">
        <f t="shared" si="6"/>
        <v>-57.00969387755103</v>
      </c>
      <c r="H54" s="25"/>
    </row>
    <row r="55" spans="1:8" x14ac:dyDescent="0.25">
      <c r="A55" s="19">
        <v>438</v>
      </c>
      <c r="B55" s="20">
        <v>319</v>
      </c>
      <c r="C55" s="21">
        <f t="shared" si="5"/>
        <v>-27.168949771689498</v>
      </c>
      <c r="D55" s="27" t="s">
        <v>49</v>
      </c>
      <c r="E55" s="19">
        <v>319</v>
      </c>
      <c r="F55" s="20">
        <v>123.587</v>
      </c>
      <c r="G55" s="21">
        <f t="shared" si="6"/>
        <v>-61.25799373040752</v>
      </c>
      <c r="H55" s="25"/>
    </row>
    <row r="56" spans="1:8" x14ac:dyDescent="0.25">
      <c r="A56" s="19">
        <v>517</v>
      </c>
      <c r="B56" s="20">
        <v>400</v>
      </c>
      <c r="C56" s="21">
        <f t="shared" si="5"/>
        <v>-22.630560928433269</v>
      </c>
      <c r="D56" s="27" t="s">
        <v>50</v>
      </c>
      <c r="E56" s="19">
        <v>400</v>
      </c>
      <c r="F56" s="20">
        <v>251.95599999999999</v>
      </c>
      <c r="G56" s="21">
        <f t="shared" si="6"/>
        <v>-37.011000000000003</v>
      </c>
      <c r="H56" s="25"/>
    </row>
    <row r="57" spans="1:8" x14ac:dyDescent="0.25">
      <c r="A57" s="19"/>
      <c r="B57" s="20"/>
      <c r="C57" s="28"/>
      <c r="D57" s="27"/>
      <c r="E57" s="19"/>
      <c r="F57" s="20"/>
      <c r="G57" s="21"/>
      <c r="H57" s="25"/>
    </row>
    <row r="58" spans="1:8" x14ac:dyDescent="0.25">
      <c r="A58" s="19">
        <v>648829</v>
      </c>
      <c r="B58" s="20">
        <v>729209</v>
      </c>
      <c r="C58" s="21">
        <f t="shared" si="5"/>
        <v>12.388472155221175</v>
      </c>
      <c r="D58" s="27" t="s">
        <v>51</v>
      </c>
      <c r="E58" s="19">
        <v>729209</v>
      </c>
      <c r="F58" s="20">
        <v>851809.93099999998</v>
      </c>
      <c r="G58" s="21">
        <f t="shared" si="6"/>
        <v>16.812865858759281</v>
      </c>
      <c r="H58" s="25"/>
    </row>
    <row r="59" spans="1:8" x14ac:dyDescent="0.25">
      <c r="A59" s="20">
        <v>293327.74400000001</v>
      </c>
      <c r="B59" s="20">
        <v>217493</v>
      </c>
      <c r="C59" s="21">
        <f t="shared" si="5"/>
        <v>-25.853246258219613</v>
      </c>
      <c r="D59" s="26" t="s">
        <v>52</v>
      </c>
      <c r="E59" s="19">
        <v>217493</v>
      </c>
      <c r="F59" s="20">
        <v>317073.35700000002</v>
      </c>
      <c r="G59" s="21">
        <f t="shared" si="6"/>
        <v>45.785545741702038</v>
      </c>
      <c r="H59" s="25"/>
    </row>
    <row r="60" spans="1:8" x14ac:dyDescent="0.25">
      <c r="A60" s="20">
        <v>355501.88199999998</v>
      </c>
      <c r="B60" s="20">
        <v>511715.99699999997</v>
      </c>
      <c r="C60" s="21">
        <f t="shared" si="5"/>
        <v>43.941853168586036</v>
      </c>
      <c r="D60" s="26" t="s">
        <v>53</v>
      </c>
      <c r="E60" s="20">
        <v>511715.99699999997</v>
      </c>
      <c r="F60" s="20">
        <v>534736.57400000002</v>
      </c>
      <c r="G60" s="21">
        <f t="shared" si="6"/>
        <v>4.4987018453519347</v>
      </c>
      <c r="H60" s="25"/>
    </row>
    <row r="61" spans="1:8" x14ac:dyDescent="0.25">
      <c r="A61" s="20">
        <v>265429.26899999997</v>
      </c>
      <c r="B61" s="20">
        <v>196237.99900000001</v>
      </c>
      <c r="C61" s="21">
        <f t="shared" si="5"/>
        <v>-26.067686604675071</v>
      </c>
      <c r="D61" s="26" t="s">
        <v>54</v>
      </c>
      <c r="E61" s="20">
        <v>196237.99900000001</v>
      </c>
      <c r="F61" s="20">
        <v>280811.21500000003</v>
      </c>
      <c r="G61" s="21">
        <f t="shared" si="6"/>
        <v>43.097267823241516</v>
      </c>
      <c r="H61" s="25"/>
    </row>
    <row r="62" spans="1:8" x14ac:dyDescent="0.25">
      <c r="A62" s="20">
        <v>26173.708999999999</v>
      </c>
      <c r="B62" s="20">
        <v>18598.353999999999</v>
      </c>
      <c r="C62" s="21">
        <f t="shared" si="5"/>
        <v>-28.942611839995624</v>
      </c>
      <c r="D62" s="26" t="s">
        <v>55</v>
      </c>
      <c r="E62" s="20">
        <v>18598.353999999999</v>
      </c>
      <c r="F62" s="20">
        <v>32503.039000000001</v>
      </c>
      <c r="G62" s="21">
        <f t="shared" si="6"/>
        <v>74.762987090147874</v>
      </c>
      <c r="H62" s="25"/>
    </row>
    <row r="63" spans="1:8" x14ac:dyDescent="0.25">
      <c r="A63" s="20">
        <v>1724.7660000000001</v>
      </c>
      <c r="B63" s="20">
        <v>2656.97</v>
      </c>
      <c r="C63" s="21">
        <f t="shared" si="5"/>
        <v>54.048143342343238</v>
      </c>
      <c r="D63" s="26" t="s">
        <v>56</v>
      </c>
      <c r="E63" s="20">
        <v>2656.97</v>
      </c>
      <c r="F63" s="20">
        <v>3759.1030000000001</v>
      </c>
      <c r="G63" s="21">
        <f t="shared" si="6"/>
        <v>41.480822139504788</v>
      </c>
      <c r="H63" s="25"/>
    </row>
    <row r="64" spans="1:8" x14ac:dyDescent="0.25">
      <c r="A64" s="29" t="s">
        <v>57</v>
      </c>
      <c r="B64" s="29"/>
      <c r="C64" s="29"/>
      <c r="D64" s="29"/>
      <c r="E64" s="29"/>
      <c r="F64" s="29"/>
      <c r="G64" s="30"/>
      <c r="H64" s="25"/>
    </row>
    <row r="65" spans="1:8" x14ac:dyDescent="0.25">
      <c r="A65" s="31"/>
      <c r="B65" s="31"/>
      <c r="C65" s="31"/>
      <c r="D65" s="31"/>
      <c r="E65" s="31"/>
      <c r="F65" s="31"/>
      <c r="G65" s="32"/>
      <c r="H65" s="25"/>
    </row>
    <row r="66" spans="1:8" x14ac:dyDescent="0.25">
      <c r="A66" s="33" t="s">
        <v>58</v>
      </c>
      <c r="B66" s="34">
        <v>65344124</v>
      </c>
      <c r="C66" s="35" t="s">
        <v>13</v>
      </c>
      <c r="D66" s="34" t="s">
        <v>59</v>
      </c>
      <c r="E66" s="34">
        <v>65344124</v>
      </c>
      <c r="F66" s="36">
        <v>57893257</v>
      </c>
      <c r="G66" s="37">
        <f>(F66-E66)/E66*100</f>
        <v>-11.402504990349247</v>
      </c>
    </row>
    <row r="67" spans="1:8" x14ac:dyDescent="0.25">
      <c r="A67" s="33" t="s">
        <v>60</v>
      </c>
      <c r="B67" s="34">
        <v>39180437</v>
      </c>
      <c r="C67" s="35" t="s">
        <v>13</v>
      </c>
      <c r="D67" s="34" t="s">
        <v>61</v>
      </c>
      <c r="E67" s="34">
        <v>39180437</v>
      </c>
      <c r="F67" s="36">
        <v>34020809</v>
      </c>
      <c r="G67" s="37">
        <f t="shared" ref="G67:G70" si="7">(F67-E67)/E67*100</f>
        <v>-13.168888340882978</v>
      </c>
    </row>
    <row r="68" spans="1:8" x14ac:dyDescent="0.25">
      <c r="A68" s="33" t="s">
        <v>60</v>
      </c>
      <c r="B68" s="34">
        <v>4552119</v>
      </c>
      <c r="C68" s="35" t="s">
        <v>13</v>
      </c>
      <c r="D68" s="34" t="s">
        <v>62</v>
      </c>
      <c r="E68" s="34">
        <v>4552119</v>
      </c>
      <c r="F68" s="36">
        <v>2641928</v>
      </c>
      <c r="G68" s="37">
        <f t="shared" si="7"/>
        <v>-41.96267716199862</v>
      </c>
    </row>
    <row r="69" spans="1:8" x14ac:dyDescent="0.25">
      <c r="A69" s="33" t="s">
        <v>58</v>
      </c>
      <c r="B69" s="34">
        <v>33014087</v>
      </c>
      <c r="C69" s="35" t="s">
        <v>13</v>
      </c>
      <c r="D69" s="34" t="s">
        <v>63</v>
      </c>
      <c r="E69" s="34">
        <v>33014087</v>
      </c>
      <c r="F69" s="38">
        <v>26722821</v>
      </c>
      <c r="G69" s="37">
        <f t="shared" si="7"/>
        <v>-19.056307690713968</v>
      </c>
    </row>
    <row r="70" spans="1:8" x14ac:dyDescent="0.25">
      <c r="A70" s="39" t="s">
        <v>60</v>
      </c>
      <c r="B70" s="40">
        <v>20023244</v>
      </c>
      <c r="C70" s="41" t="s">
        <v>13</v>
      </c>
      <c r="D70" s="40" t="s">
        <v>64</v>
      </c>
      <c r="E70" s="40">
        <v>20023244</v>
      </c>
      <c r="F70" s="42">
        <v>23790823</v>
      </c>
      <c r="G70" s="43">
        <f t="shared" si="7"/>
        <v>18.816027013405019</v>
      </c>
    </row>
    <row r="71" spans="1:8" ht="17.25" x14ac:dyDescent="0.3">
      <c r="A71" s="44" t="s">
        <v>65</v>
      </c>
      <c r="B71" s="45" t="s">
        <v>66</v>
      </c>
      <c r="C71" s="45"/>
      <c r="D71" s="45"/>
      <c r="E71" s="46"/>
      <c r="F71" s="46"/>
      <c r="G71" s="46"/>
    </row>
    <row r="72" spans="1:8" ht="17.25" x14ac:dyDescent="0.3">
      <c r="A72" s="45"/>
      <c r="B72" s="45"/>
      <c r="C72" s="45"/>
      <c r="D72" s="45"/>
      <c r="E72" s="46"/>
      <c r="F72" s="46"/>
      <c r="G72" s="46"/>
    </row>
    <row r="73" spans="1:8" ht="17.25" x14ac:dyDescent="0.3">
      <c r="A73" s="45"/>
      <c r="B73" s="45" t="s">
        <v>67</v>
      </c>
      <c r="C73" s="45"/>
      <c r="D73" s="45"/>
    </row>
    <row r="74" spans="1:8" ht="17.25" x14ac:dyDescent="0.3">
      <c r="A74" s="45"/>
      <c r="B74" s="45"/>
      <c r="C74" s="45"/>
      <c r="D74" s="45"/>
    </row>
    <row r="75" spans="1:8" ht="16.5" x14ac:dyDescent="0.25">
      <c r="A75" s="47"/>
      <c r="B75" s="47" t="s">
        <v>68</v>
      </c>
      <c r="C75" s="47"/>
      <c r="D75" s="47"/>
    </row>
    <row r="76" spans="1:8" ht="17.25" x14ac:dyDescent="0.3">
      <c r="A76" s="45"/>
      <c r="B76" s="45"/>
      <c r="C76" s="47"/>
      <c r="D76" s="47"/>
    </row>
    <row r="77" spans="1:8" ht="17.25" x14ac:dyDescent="0.3">
      <c r="A77" s="48" t="s">
        <v>69</v>
      </c>
      <c r="B77" s="45" t="s">
        <v>70</v>
      </c>
      <c r="C77" s="45" t="s">
        <v>71</v>
      </c>
      <c r="D77" s="45"/>
    </row>
    <row r="78" spans="1:8" ht="17.25" x14ac:dyDescent="0.3">
      <c r="A78" s="45"/>
      <c r="B78" s="45" t="s">
        <v>72</v>
      </c>
      <c r="C78" s="45" t="s">
        <v>73</v>
      </c>
      <c r="D78" s="45"/>
    </row>
    <row r="79" spans="1:8" ht="17.25" x14ac:dyDescent="0.3">
      <c r="A79" s="45"/>
      <c r="B79" s="45" t="s">
        <v>74</v>
      </c>
      <c r="C79" s="45" t="s">
        <v>75</v>
      </c>
      <c r="D79" s="45"/>
    </row>
    <row r="80" spans="1:8" ht="17.25" x14ac:dyDescent="0.3">
      <c r="A80" s="45"/>
      <c r="B80" s="45"/>
      <c r="C80" s="45"/>
      <c r="D80" s="45"/>
    </row>
  </sheetData>
  <mergeCells count="1">
    <mergeCell ref="A64:G65"/>
  </mergeCells>
  <printOptions horizontalCentered="1"/>
  <pageMargins left="0.11811023622047245" right="0.11811023622047245" top="0.11811023622047245" bottom="0.11811023622047245" header="0" footer="0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 </vt:lpstr>
      <vt:lpstr>'Sheet1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2024-03-01T05:20:32Z</dcterms:created>
  <dcterms:modified xsi:type="dcterms:W3CDTF">2024-03-01T05:21:45Z</dcterms:modified>
</cp:coreProperties>
</file>